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 3\Downloads\"/>
    </mc:Choice>
  </mc:AlternateContent>
  <xr:revisionPtr revIDLastSave="0" documentId="13_ncr:1_{66B8054E-D6DA-4A76-B6DD-B9912C969BB8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LAPORAN" sheetId="1" r:id="rId1"/>
  </sheets>
  <definedNames>
    <definedName name="_xlnm.Print_Area" localSheetId="0">LAPORAN!$A$1:$L$93</definedName>
  </definedNames>
  <calcPr calcId="191029"/>
</workbook>
</file>

<file path=xl/calcChain.xml><?xml version="1.0" encoding="utf-8"?>
<calcChain xmlns="http://schemas.openxmlformats.org/spreadsheetml/2006/main">
  <c r="I13" i="1" l="1"/>
  <c r="C85" i="1"/>
  <c r="C79" i="1"/>
  <c r="B35" i="1"/>
  <c r="B62" i="1"/>
  <c r="B63" i="1" s="1"/>
  <c r="C63" i="1"/>
  <c r="C64" i="1" s="1"/>
  <c r="B50" i="1"/>
  <c r="B41" i="1"/>
  <c r="C41" i="1"/>
  <c r="C35" i="1"/>
  <c r="C32" i="1"/>
  <c r="C17" i="1" l="1"/>
  <c r="C23" i="1"/>
  <c r="C25" i="1" s="1"/>
  <c r="C36" i="1" s="1"/>
  <c r="B85" i="1" l="1"/>
  <c r="B79" i="1"/>
  <c r="B58" i="1"/>
  <c r="B64" i="1" s="1"/>
  <c r="K55" i="1"/>
  <c r="J55" i="1"/>
  <c r="I55" i="1"/>
  <c r="H55" i="1"/>
  <c r="G55" i="1"/>
  <c r="L54" i="1"/>
  <c r="L53" i="1"/>
  <c r="L52" i="1"/>
  <c r="L51" i="1"/>
  <c r="L49" i="1"/>
  <c r="C45" i="1"/>
  <c r="C51" i="1" s="1"/>
  <c r="C65" i="1" s="1"/>
  <c r="B45" i="1"/>
  <c r="B51" i="1" s="1"/>
  <c r="K35" i="1"/>
  <c r="I35" i="1"/>
  <c r="B32" i="1"/>
  <c r="K28" i="1"/>
  <c r="I28" i="1"/>
  <c r="B23" i="1"/>
  <c r="B25" i="1" s="1"/>
  <c r="K20" i="1"/>
  <c r="I20" i="1"/>
  <c r="B17" i="1"/>
  <c r="K16" i="1"/>
  <c r="I16" i="1"/>
  <c r="L55" i="1" l="1"/>
  <c r="I21" i="1"/>
  <c r="I23" i="1" s="1"/>
  <c r="I29" i="1" s="1"/>
  <c r="I37" i="1" s="1"/>
  <c r="I39" i="1" s="1"/>
  <c r="K21" i="1"/>
  <c r="K23" i="1" s="1"/>
  <c r="K29" i="1" s="1"/>
  <c r="K37" i="1" s="1"/>
  <c r="K39" i="1" s="1"/>
  <c r="B65" i="1"/>
  <c r="B36" i="1"/>
</calcChain>
</file>

<file path=xl/sharedStrings.xml><?xml version="1.0" encoding="utf-8"?>
<sst xmlns="http://schemas.openxmlformats.org/spreadsheetml/2006/main" count="179" uniqueCount="146">
  <si>
    <t>LAPORAN   KEUANGAN</t>
  </si>
  <si>
    <t>PERUMDA  BPR  KOTA  BANDUNG</t>
  </si>
  <si>
    <t>Jl. Naripan No. 29 Bandung Telp. (022) 4207147</t>
  </si>
  <si>
    <t>LAPORAN NERACA PUBLIKASI</t>
  </si>
  <si>
    <t>LAPORAN LABA RUGI PUBLIKASI</t>
  </si>
  <si>
    <t>PERUMDA BPR KOTA BANDUNG</t>
  </si>
  <si>
    <t>(dalam Ribuan Rp)</t>
  </si>
  <si>
    <t>POS-POS</t>
  </si>
  <si>
    <t>Posisi Desember</t>
  </si>
  <si>
    <t>2024</t>
  </si>
  <si>
    <t>ASET</t>
  </si>
  <si>
    <t>PENDAPATAN DAN BEBAN OPERASIONAL</t>
  </si>
  <si>
    <t>Kas</t>
  </si>
  <si>
    <t>Pendapatan Bunga</t>
  </si>
  <si>
    <t>Kas Dalam Valuta Asing</t>
  </si>
  <si>
    <t>Bunga Kontraktual</t>
  </si>
  <si>
    <t>Surat Berharga</t>
  </si>
  <si>
    <t>Amortisasi Provisi</t>
  </si>
  <si>
    <t>Penempatan Pada Bank Lain</t>
  </si>
  <si>
    <t>Amortisasi Biaya Transaksi -/+</t>
  </si>
  <si>
    <t>Penyisihan Kerugian -/+</t>
  </si>
  <si>
    <t>Jumlah Pendapatan Bunga</t>
  </si>
  <si>
    <t>Jumlah</t>
  </si>
  <si>
    <t>Beban Bunga</t>
  </si>
  <si>
    <t>Kredit Yang Diberikan</t>
  </si>
  <si>
    <t>a. Kepada BPR</t>
  </si>
  <si>
    <t>Amortisasi Provisi, Administrasi dan Biaya Transaksi</t>
  </si>
  <si>
    <t>b. Kepada Bank Umum</t>
  </si>
  <si>
    <t>Jumlah Beban Bunga</t>
  </si>
  <si>
    <t>c. Kepada Non Bank - pihak terkait</t>
  </si>
  <si>
    <t>Jumlah Pendapatan Bunga - Bersih</t>
  </si>
  <si>
    <t>d. Kepada Non Bank - pihak tidak terkait</t>
  </si>
  <si>
    <t>Pendapatan Operasional Lainnya</t>
  </si>
  <si>
    <t>Jumlah Kredit yang diberikan</t>
  </si>
  <si>
    <t>JUMLAH PENDAPATAN OPERASIONAL</t>
  </si>
  <si>
    <t>Beban Penyisihan Kerugian Aset Produktif</t>
  </si>
  <si>
    <t>JUMLAH</t>
  </si>
  <si>
    <t>Beban Pemasaran</t>
  </si>
  <si>
    <t>Agunan Yang Diambil Alih</t>
  </si>
  <si>
    <t>Beban Administrasi dan Umum</t>
  </si>
  <si>
    <t>Aset Tetap dan Inventaris</t>
  </si>
  <si>
    <t>Beban Operasional Lainnya</t>
  </si>
  <si>
    <t>a. Tanah dan Gedung</t>
  </si>
  <si>
    <t>JUMLAH BEBAN OPERASIONAL</t>
  </si>
  <si>
    <t>b. Akumulasi penyusutan dan penurunan nilai Gedung -/+</t>
  </si>
  <si>
    <t>LABA (RUGI) OPERASIONAL</t>
  </si>
  <si>
    <t>c. Inventaris</t>
  </si>
  <si>
    <t>PENDAPATAN DAN BEBAN NON OPERASIONAL</t>
  </si>
  <si>
    <t>d. Akumulasi penyusutan dan penurunan nilai Inventaris -/+</t>
  </si>
  <si>
    <t>Pendapatan Non Operasional</t>
  </si>
  <si>
    <t>Jumlah Aset Tetap dan Inventaris</t>
  </si>
  <si>
    <t>Beban Non Operasional</t>
  </si>
  <si>
    <t>Aset Tidak Berwujud</t>
  </si>
  <si>
    <t>Kerugian Penjualan Aset</t>
  </si>
  <si>
    <t>Akumulasi Amortisasi -/+</t>
  </si>
  <si>
    <t>Lain-lain</t>
  </si>
  <si>
    <t>Aset Lainnya</t>
  </si>
  <si>
    <t>PENDAPATAN (BEBAN) NON OPERASIONAL</t>
  </si>
  <si>
    <t>Jumlah Aset</t>
  </si>
  <si>
    <t>LABA RUGI</t>
  </si>
  <si>
    <t>LABA (RUGI) SEBELUM PAJAK</t>
  </si>
  <si>
    <t>TAKSIRAN PAJAK PENGHASILAN</t>
  </si>
  <si>
    <t>LABA (RUGI) BERSIH</t>
  </si>
  <si>
    <t>KEWAJIBAN</t>
  </si>
  <si>
    <t>Kewajiban Segera</t>
  </si>
  <si>
    <t>Simpanan</t>
  </si>
  <si>
    <t>LAPORAN INFORMASI LAIN</t>
  </si>
  <si>
    <t>a. Tabungan</t>
  </si>
  <si>
    <t>b. Deposito</t>
  </si>
  <si>
    <t>Jumlah Simpanan</t>
  </si>
  <si>
    <t>Simpanan dari Bank Lain</t>
  </si>
  <si>
    <t>Pinjaman Diterima</t>
  </si>
  <si>
    <t>L</t>
  </si>
  <si>
    <t>DPK</t>
  </si>
  <si>
    <t>KL</t>
  </si>
  <si>
    <t>D</t>
  </si>
  <si>
    <t>M</t>
  </si>
  <si>
    <t>Dana Setoran Modal - Kewajiban</t>
  </si>
  <si>
    <t>Modal Pinjaman</t>
  </si>
  <si>
    <t>1. Penempatan pada Bank lain</t>
  </si>
  <si>
    <t>Kewajiban Lain-lain</t>
  </si>
  <si>
    <t>2. Kredit yang diberikan</t>
  </si>
  <si>
    <t>Jumlah Kewajiban</t>
  </si>
  <si>
    <t xml:space="preserve">    a. Kepada BPR</t>
  </si>
  <si>
    <t>EKUITAS</t>
  </si>
  <si>
    <t xml:space="preserve">    b. Kepada Bank Umum</t>
  </si>
  <si>
    <t>Modal</t>
  </si>
  <si>
    <t xml:space="preserve">    c. Kepada non bank - pihak terkait</t>
  </si>
  <si>
    <t>Modal Dasar</t>
  </si>
  <si>
    <t xml:space="preserve">    d. Kepada non bank - pihak tidak terkait</t>
  </si>
  <si>
    <t>Modal yang belum Disetor -/+</t>
  </si>
  <si>
    <t>3. Jumlah Aset Produktif</t>
  </si>
  <si>
    <t>Tambahan Modal Disetor (Agio Saham)</t>
  </si>
  <si>
    <t>4. Ratio-ratio (%)</t>
  </si>
  <si>
    <t>Modal Sumbangan</t>
  </si>
  <si>
    <t xml:space="preserve">    a. NPL nett</t>
  </si>
  <si>
    <t xml:space="preserve">    b. KPMM</t>
  </si>
  <si>
    <t>Saldo Laba</t>
  </si>
  <si>
    <t xml:space="preserve">    c. LDR</t>
  </si>
  <si>
    <t>Cadangan Umum</t>
  </si>
  <si>
    <t xml:space="preserve">    d. ROA</t>
  </si>
  <si>
    <t>Cadangan Tujuan</t>
  </si>
  <si>
    <t xml:space="preserve">    e. KAP</t>
  </si>
  <si>
    <t>Belum ditentukan Tujuannya</t>
  </si>
  <si>
    <t xml:space="preserve">    f. PPAP</t>
  </si>
  <si>
    <t>Total</t>
  </si>
  <si>
    <t xml:space="preserve">    g. BOPO</t>
  </si>
  <si>
    <t>Jumlah Ekuitas</t>
  </si>
  <si>
    <t xml:space="preserve">    h. Cash Ratio</t>
  </si>
  <si>
    <t>Total Kewajiban dan Ekuitas</t>
  </si>
  <si>
    <t>PENGURUS BANK</t>
  </si>
  <si>
    <t>Dewan Pengawas</t>
  </si>
  <si>
    <t xml:space="preserve">    Pemilik Bank</t>
  </si>
  <si>
    <t>LAPORAN KOMITMEN DAN KONTIJENSI PUBLIKASI</t>
  </si>
  <si>
    <t>Aris Arifin, S.H.</t>
  </si>
  <si>
    <t xml:space="preserve">    Pemerintah Kota Bandung (100%)</t>
  </si>
  <si>
    <t xml:space="preserve">    Direksi</t>
  </si>
  <si>
    <t xml:space="preserve">    Pemegang Saham Kendali</t>
  </si>
  <si>
    <t xml:space="preserve">    Pemerintah Kota Bandung</t>
  </si>
  <si>
    <t>KOMITMEN</t>
  </si>
  <si>
    <t>1. Fasilitas pinjaman yang diterima yang belum ditarik</t>
  </si>
  <si>
    <t>2. Fasilitas kredit kepada nasabah yang belum ditarik</t>
  </si>
  <si>
    <t>Nama Kantor Akuntan Publik</t>
  </si>
  <si>
    <t>: Irfan, Abdulrahman Hasan Salipu &amp; Darmawan</t>
  </si>
  <si>
    <t>3. Penerusan kredit (channeling)</t>
  </si>
  <si>
    <t>Akuntan Publik yang menandatangani Laporan</t>
  </si>
  <si>
    <t>: Toni Darmawan, S.E., Ak., M.Si., CA., CPA</t>
  </si>
  <si>
    <t>4. Lain-lain</t>
  </si>
  <si>
    <t>Jumlah Komitmen</t>
  </si>
  <si>
    <t>Catatan :</t>
  </si>
  <si>
    <t>KONTIJENSI</t>
  </si>
  <si>
    <t>Informasi Keuangan diatas telah disusun untuk memenuhi Peraturan OJK No.23 Tahun 2024</t>
  </si>
  <si>
    <t>1. Aset Produktif yang dihapus buku</t>
  </si>
  <si>
    <t>2. Agunan dalam proses penyelesaian kredit</t>
  </si>
  <si>
    <t>dan Transparansi Kondisi Bagi Bank Perekonomian Rakyat dan Bank Perekonomian Rakyat Syariah</t>
  </si>
  <si>
    <t>3. Pendapatan bunga dalam penyelesaian</t>
  </si>
  <si>
    <t>Publikasi Bank Perkreditan Rakyat dan Surat Edaran OJK 16/SEOJK.03/2024 berlaku 1 Desember 2024</t>
  </si>
  <si>
    <t>Jumlah Kontijensi</t>
  </si>
  <si>
    <t>Plt. Direktur Utama</t>
  </si>
  <si>
    <t>Laporan Publikasi ini sudah diaudit Kantor Akuntan Publik dengan Opini Wajar Dengan Pengecualian (WDP)</t>
  </si>
  <si>
    <t xml:space="preserve">mulai berlaku 01 Januari 2026 Tentang Pelaporan Melalui Sistem Pelaporan  Keuangan </t>
  </si>
  <si>
    <t>TANGGAL 31 DESEMBER 2025</t>
  </si>
  <si>
    <t>2025</t>
  </si>
  <si>
    <t>Desember 2025</t>
  </si>
  <si>
    <t>Bandung, 10 Juni 2026</t>
  </si>
  <si>
    <t>Denny Novisar Mahmuradi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</si>
</sst>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_);_(* \(#,##0\);_(* &quot;-&quot;??_);_(@_)"/>
    <numFmt numFmtId="166" formatCode="_(* #,##0.00_);_(* \(#,##0.00\);_(* &quot;-&quot;_);_(@_)"/>
  </numFmts>
  <fonts count="10">
    <font>
      <sz val="11"/>
      <color theme="1"/>
      <name val="Calibri"/>
      <charset val="1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3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3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1"/>
      <color theme="1"/>
      <name val="Calibri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1" applyFont="1" applyAlignment="1">
      <alignment horizontal="right" vertical="center"/>
    </xf>
    <xf numFmtId="164" fontId="3" fillId="2" borderId="9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4" fontId="5" fillId="3" borderId="11" xfId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64" fontId="5" fillId="3" borderId="11" xfId="0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3" fillId="3" borderId="11" xfId="1" applyFont="1" applyFill="1" applyBorder="1" applyAlignment="1">
      <alignment vertical="center"/>
    </xf>
    <xf numFmtId="164" fontId="3" fillId="0" borderId="11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164" fontId="3" fillId="2" borderId="11" xfId="1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64" fontId="3" fillId="0" borderId="10" xfId="1" applyFont="1" applyFill="1" applyBorder="1" applyAlignment="1">
      <alignment horizontal="center" vertical="center"/>
    </xf>
    <xf numFmtId="164" fontId="5" fillId="0" borderId="11" xfId="1" applyFont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164" fontId="5" fillId="4" borderId="11" xfId="1" applyFont="1" applyFill="1" applyBorder="1" applyAlignment="1">
      <alignment vertical="center"/>
    </xf>
    <xf numFmtId="164" fontId="1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7" fillId="0" borderId="0" xfId="2" applyNumberFormat="1" applyFont="1" applyBorder="1" applyAlignment="1" applyProtection="1">
      <alignment horizontal="right" vertical="center"/>
      <protection locked="0"/>
    </xf>
    <xf numFmtId="165" fontId="7" fillId="0" borderId="0" xfId="3" applyNumberFormat="1" applyFont="1" applyBorder="1" applyAlignment="1" applyProtection="1">
      <alignment horizontal="right" vertical="center"/>
      <protection locked="0"/>
    </xf>
    <xf numFmtId="166" fontId="5" fillId="3" borderId="11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3" borderId="0" xfId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49" fontId="3" fillId="2" borderId="13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vertical="center"/>
    </xf>
    <xf numFmtId="49" fontId="3" fillId="2" borderId="11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5" fillId="3" borderId="0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164" fontId="5" fillId="0" borderId="11" xfId="1" applyFont="1" applyFill="1" applyBorder="1" applyAlignment="1">
      <alignment vertical="center"/>
    </xf>
    <xf numFmtId="49" fontId="5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3" fillId="2" borderId="13" xfId="1" applyNumberFormat="1" applyFont="1" applyFill="1" applyBorder="1" applyAlignment="1">
      <alignment vertical="center"/>
    </xf>
    <xf numFmtId="49" fontId="3" fillId="2" borderId="14" xfId="1" applyNumberFormat="1" applyFont="1" applyFill="1" applyBorder="1" applyAlignment="1">
      <alignment vertical="center"/>
    </xf>
    <xf numFmtId="49" fontId="3" fillId="2" borderId="12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vertical="center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49" fontId="5" fillId="0" borderId="0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164" fontId="4" fillId="0" borderId="0" xfId="1" applyFont="1" applyAlignment="1">
      <alignment horizontal="center" vertical="center"/>
    </xf>
    <xf numFmtId="164" fontId="6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8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164" fontId="5" fillId="3" borderId="11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5" fillId="3" borderId="13" xfId="1" applyFont="1" applyFill="1" applyBorder="1" applyAlignment="1">
      <alignment horizontal="center" vertical="center"/>
    </xf>
    <xf numFmtId="164" fontId="5" fillId="3" borderId="12" xfId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Border="1" applyAlignment="1">
      <alignment horizontal="center" vertical="center"/>
    </xf>
    <xf numFmtId="49" fontId="3" fillId="2" borderId="11" xfId="1" applyNumberFormat="1" applyFont="1" applyFill="1" applyBorder="1" applyAlignment="1">
      <alignment horizontal="center" vertical="center"/>
    </xf>
  </cellXfs>
  <cellStyles count="4">
    <cellStyle name="Comma [0]" xfId="1" builtinId="6"/>
    <cellStyle name="Comma 18" xfId="2" xr:uid="{00000000-0005-0000-0000-000001000000}"/>
    <cellStyle name="Comma 19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438978</xdr:colOff>
      <xdr:row>0</xdr:row>
      <xdr:rowOff>33132</xdr:rowOff>
    </xdr:from>
    <xdr:to>
      <xdr:col>1</xdr:col>
      <xdr:colOff>861390</xdr:colOff>
      <xdr:row>3</xdr:row>
      <xdr:rowOff>24848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85" y="33020"/>
          <a:ext cx="3727450" cy="1277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"/>
  <sheetViews>
    <sheetView tabSelected="1" zoomScaleNormal="100" workbookViewId="0">
      <selection activeCell="A91" sqref="A91"/>
    </sheetView>
  </sheetViews>
  <sheetFormatPr defaultColWidth="9.140625" defaultRowHeight="13.5" customHeight="1"/>
  <cols>
    <col min="1" max="1" width="49.5703125" style="2" customWidth="1"/>
    <col min="2" max="3" width="16.140625" style="3" customWidth="1"/>
    <col min="4" max="4" width="2.7109375" style="2" customWidth="1"/>
    <col min="5" max="5" width="1.28515625" style="2" customWidth="1"/>
    <col min="6" max="6" width="41.140625" style="2" customWidth="1"/>
    <col min="7" max="7" width="14" style="2" customWidth="1"/>
    <col min="8" max="8" width="12.42578125" style="2" customWidth="1"/>
    <col min="9" max="9" width="12.85546875" style="2" customWidth="1"/>
    <col min="10" max="10" width="11" style="2" customWidth="1"/>
    <col min="11" max="11" width="12" style="2" customWidth="1"/>
    <col min="12" max="12" width="13.42578125" style="2" customWidth="1"/>
    <col min="13" max="13" width="11.7109375" style="2" customWidth="1"/>
    <col min="14" max="14" width="10.5703125" style="2" customWidth="1"/>
    <col min="15" max="15" width="10.28515625" style="2" customWidth="1"/>
    <col min="16" max="16384" width="9.140625" style="2"/>
  </cols>
  <sheetData>
    <row r="1" spans="1:13" ht="33.75" customHeight="1">
      <c r="A1" s="4"/>
      <c r="B1" s="4"/>
      <c r="C1" s="89" t="s">
        <v>0</v>
      </c>
      <c r="D1" s="89"/>
      <c r="E1" s="89"/>
      <c r="F1" s="89"/>
      <c r="G1" s="89"/>
      <c r="H1" s="89"/>
      <c r="I1" s="89"/>
      <c r="J1" s="89"/>
      <c r="K1" s="89"/>
      <c r="L1" s="89"/>
    </row>
    <row r="2" spans="1:13" ht="33.75" customHeight="1">
      <c r="A2" s="4"/>
      <c r="B2" s="4"/>
      <c r="C2" s="89" t="s">
        <v>1</v>
      </c>
      <c r="D2" s="89"/>
      <c r="E2" s="89"/>
      <c r="F2" s="89"/>
      <c r="G2" s="89"/>
      <c r="H2" s="89"/>
      <c r="I2" s="89"/>
      <c r="J2" s="89"/>
      <c r="K2" s="89"/>
      <c r="L2" s="89"/>
    </row>
    <row r="3" spans="1:13" ht="33.75" customHeight="1">
      <c r="A3" s="5"/>
      <c r="B3" s="5"/>
      <c r="C3" s="90" t="s">
        <v>2</v>
      </c>
      <c r="D3" s="90"/>
      <c r="E3" s="90"/>
      <c r="F3" s="90"/>
      <c r="G3" s="90"/>
      <c r="H3" s="90"/>
      <c r="I3" s="90"/>
      <c r="J3" s="90"/>
      <c r="K3" s="90"/>
      <c r="L3" s="90"/>
    </row>
    <row r="4" spans="1:13" ht="13.5" customHeight="1">
      <c r="A4" s="6"/>
      <c r="B4" s="5"/>
      <c r="C4" s="5"/>
      <c r="D4" s="6"/>
      <c r="E4" s="6"/>
      <c r="F4" s="6"/>
      <c r="G4" s="6"/>
      <c r="H4" s="6"/>
      <c r="I4" s="6"/>
      <c r="J4" s="6"/>
      <c r="K4" s="6"/>
      <c r="L4" s="6"/>
    </row>
    <row r="5" spans="1:13" s="1" customFormat="1" ht="13.5" customHeight="1">
      <c r="A5" s="91" t="s">
        <v>3</v>
      </c>
      <c r="B5" s="92"/>
      <c r="C5" s="93"/>
      <c r="D5" s="7"/>
      <c r="E5" s="91" t="s">
        <v>4</v>
      </c>
      <c r="F5" s="92"/>
      <c r="G5" s="92"/>
      <c r="H5" s="92"/>
      <c r="I5" s="92"/>
      <c r="J5" s="92"/>
      <c r="K5" s="92"/>
      <c r="L5" s="93"/>
    </row>
    <row r="6" spans="1:13" s="1" customFormat="1" ht="13.5" customHeight="1">
      <c r="A6" s="94" t="s">
        <v>5</v>
      </c>
      <c r="B6" s="95"/>
      <c r="C6" s="96"/>
      <c r="D6" s="7"/>
      <c r="E6" s="94" t="s">
        <v>5</v>
      </c>
      <c r="F6" s="95"/>
      <c r="G6" s="95"/>
      <c r="H6" s="95"/>
      <c r="I6" s="95"/>
      <c r="J6" s="95"/>
      <c r="K6" s="95"/>
      <c r="L6" s="96"/>
    </row>
    <row r="7" spans="1:13" s="1" customFormat="1" ht="13.5" customHeight="1">
      <c r="A7" s="97" t="s">
        <v>141</v>
      </c>
      <c r="B7" s="98"/>
      <c r="C7" s="99"/>
      <c r="D7" s="7"/>
      <c r="E7" s="97" t="s">
        <v>141</v>
      </c>
      <c r="F7" s="98"/>
      <c r="G7" s="98"/>
      <c r="H7" s="98"/>
      <c r="I7" s="98"/>
      <c r="J7" s="98"/>
      <c r="K7" s="98"/>
      <c r="L7" s="99"/>
    </row>
    <row r="8" spans="1:13" s="1" customFormat="1" ht="13.5" customHeight="1">
      <c r="A8" s="7"/>
      <c r="B8" s="4"/>
      <c r="C8" s="9" t="s">
        <v>6</v>
      </c>
      <c r="D8" s="7"/>
      <c r="E8" s="7"/>
      <c r="F8" s="7"/>
      <c r="G8" s="7"/>
      <c r="H8" s="7"/>
      <c r="I8" s="7"/>
      <c r="L8" s="9" t="s">
        <v>6</v>
      </c>
      <c r="M8" s="40"/>
    </row>
    <row r="9" spans="1:13" s="1" customFormat="1" ht="13.5" customHeight="1">
      <c r="A9" s="114" t="s">
        <v>7</v>
      </c>
      <c r="B9" s="10" t="s">
        <v>8</v>
      </c>
      <c r="C9" s="10" t="s">
        <v>8</v>
      </c>
      <c r="D9" s="7"/>
      <c r="E9" s="116" t="s">
        <v>7</v>
      </c>
      <c r="F9" s="117"/>
      <c r="G9" s="117"/>
      <c r="H9" s="118"/>
      <c r="I9" s="100" t="s">
        <v>8</v>
      </c>
      <c r="J9" s="101"/>
      <c r="K9" s="100" t="s">
        <v>8</v>
      </c>
      <c r="L9" s="101"/>
      <c r="M9" s="41"/>
    </row>
    <row r="10" spans="1:13" s="1" customFormat="1" ht="13.5" customHeight="1">
      <c r="A10" s="115"/>
      <c r="B10" s="12" t="s">
        <v>142</v>
      </c>
      <c r="C10" s="12" t="s">
        <v>9</v>
      </c>
      <c r="D10" s="7"/>
      <c r="E10" s="119"/>
      <c r="F10" s="120"/>
      <c r="G10" s="120"/>
      <c r="H10" s="121"/>
      <c r="I10" s="102" t="s">
        <v>142</v>
      </c>
      <c r="J10" s="103"/>
      <c r="K10" s="104" t="s">
        <v>9</v>
      </c>
      <c r="L10" s="105"/>
      <c r="M10" s="42"/>
    </row>
    <row r="11" spans="1:13" s="1" customFormat="1" ht="13.5" customHeight="1">
      <c r="A11" s="15" t="s">
        <v>10</v>
      </c>
      <c r="B11" s="16"/>
      <c r="C11" s="16"/>
      <c r="D11" s="7"/>
      <c r="E11" s="17"/>
      <c r="F11" s="18" t="s">
        <v>11</v>
      </c>
      <c r="G11" s="18"/>
      <c r="H11" s="19"/>
      <c r="I11" s="106"/>
      <c r="J11" s="106"/>
      <c r="K11" s="106"/>
      <c r="L11" s="106"/>
      <c r="M11" s="43"/>
    </row>
    <row r="12" spans="1:13" ht="13.5" customHeight="1">
      <c r="A12" s="20" t="s">
        <v>12</v>
      </c>
      <c r="B12" s="21">
        <v>498870</v>
      </c>
      <c r="C12" s="21">
        <v>280314</v>
      </c>
      <c r="D12" s="6"/>
      <c r="E12" s="22"/>
      <c r="F12" s="23" t="s">
        <v>13</v>
      </c>
      <c r="G12" s="23"/>
      <c r="H12" s="24"/>
      <c r="I12" s="107"/>
      <c r="J12" s="107"/>
      <c r="K12" s="107"/>
      <c r="L12" s="107"/>
      <c r="M12" s="44"/>
    </row>
    <row r="13" spans="1:13" ht="13.5" customHeight="1">
      <c r="A13" s="20" t="s">
        <v>14</v>
      </c>
      <c r="B13" s="21"/>
      <c r="C13" s="21"/>
      <c r="D13" s="6"/>
      <c r="E13" s="22"/>
      <c r="F13" s="23" t="s">
        <v>15</v>
      </c>
      <c r="G13" s="23"/>
      <c r="H13" s="24"/>
      <c r="I13" s="107">
        <f>19116948+1206199</f>
        <v>20323147</v>
      </c>
      <c r="J13" s="107"/>
      <c r="K13" s="107">
        <v>19613806</v>
      </c>
      <c r="L13" s="107"/>
      <c r="M13" s="45"/>
    </row>
    <row r="14" spans="1:13" ht="13.5" customHeight="1">
      <c r="A14" s="20" t="s">
        <v>16</v>
      </c>
      <c r="B14" s="21"/>
      <c r="C14" s="21"/>
      <c r="D14" s="6"/>
      <c r="E14" s="22"/>
      <c r="F14" s="23" t="s">
        <v>17</v>
      </c>
      <c r="G14" s="23"/>
      <c r="H14" s="24"/>
      <c r="I14" s="107">
        <v>1679153</v>
      </c>
      <c r="J14" s="107"/>
      <c r="K14" s="107">
        <v>1366035</v>
      </c>
      <c r="L14" s="107"/>
      <c r="M14" s="45"/>
    </row>
    <row r="15" spans="1:13" ht="13.5" customHeight="1">
      <c r="A15" s="20" t="s">
        <v>18</v>
      </c>
      <c r="B15" s="21">
        <v>18566460</v>
      </c>
      <c r="C15" s="21">
        <v>25727676</v>
      </c>
      <c r="D15" s="6"/>
      <c r="E15" s="22"/>
      <c r="F15" s="23" t="s">
        <v>19</v>
      </c>
      <c r="G15" s="23"/>
      <c r="H15" s="24"/>
      <c r="I15" s="107">
        <v>0</v>
      </c>
      <c r="J15" s="107"/>
      <c r="K15" s="107">
        <v>0</v>
      </c>
      <c r="L15" s="107"/>
      <c r="M15" s="45"/>
    </row>
    <row r="16" spans="1:13" ht="13.5" customHeight="1">
      <c r="A16" s="20" t="s">
        <v>20</v>
      </c>
      <c r="B16" s="21">
        <v>0</v>
      </c>
      <c r="C16" s="21">
        <v>-102120</v>
      </c>
      <c r="D16" s="6"/>
      <c r="E16" s="22"/>
      <c r="F16" s="25" t="s">
        <v>21</v>
      </c>
      <c r="G16" s="25"/>
      <c r="H16" s="24"/>
      <c r="I16" s="108">
        <f>SUM(I12:I15)</f>
        <v>22002300</v>
      </c>
      <c r="J16" s="108"/>
      <c r="K16" s="108">
        <f>SUM(K12:K15)</f>
        <v>20979841</v>
      </c>
      <c r="L16" s="108"/>
      <c r="M16" s="41"/>
    </row>
    <row r="17" spans="1:13" ht="13.5" customHeight="1">
      <c r="A17" s="20" t="s">
        <v>22</v>
      </c>
      <c r="B17" s="21">
        <f>B15+B16</f>
        <v>18566460</v>
      </c>
      <c r="C17" s="21">
        <f>C15+C16</f>
        <v>25625556</v>
      </c>
      <c r="D17" s="6"/>
      <c r="E17" s="22"/>
      <c r="F17" s="25" t="s">
        <v>23</v>
      </c>
      <c r="G17" s="25"/>
      <c r="H17" s="24"/>
      <c r="I17" s="109"/>
      <c r="J17" s="110"/>
      <c r="K17" s="109"/>
      <c r="L17" s="110"/>
      <c r="M17" s="45"/>
    </row>
    <row r="18" spans="1:13" ht="13.5" customHeight="1">
      <c r="A18" s="20" t="s">
        <v>24</v>
      </c>
      <c r="B18" s="21"/>
      <c r="C18" s="21"/>
      <c r="D18" s="6"/>
      <c r="E18" s="22"/>
      <c r="F18" s="23" t="s">
        <v>15</v>
      </c>
      <c r="G18" s="23"/>
      <c r="H18" s="24"/>
      <c r="I18" s="107">
        <v>7285708</v>
      </c>
      <c r="J18" s="107"/>
      <c r="K18" s="107">
        <v>6177583</v>
      </c>
      <c r="L18" s="107"/>
      <c r="M18" s="45"/>
    </row>
    <row r="19" spans="1:13" ht="13.5" customHeight="1">
      <c r="A19" s="20" t="s">
        <v>25</v>
      </c>
      <c r="B19" s="21"/>
      <c r="C19" s="21"/>
      <c r="D19" s="6"/>
      <c r="E19" s="22"/>
      <c r="F19" s="23" t="s">
        <v>26</v>
      </c>
      <c r="G19" s="23"/>
      <c r="H19" s="24"/>
      <c r="I19" s="107">
        <v>0</v>
      </c>
      <c r="J19" s="107"/>
      <c r="K19" s="107">
        <v>0</v>
      </c>
      <c r="L19" s="107"/>
      <c r="M19" s="45"/>
    </row>
    <row r="20" spans="1:13" ht="13.5" customHeight="1">
      <c r="A20" s="20" t="s">
        <v>27</v>
      </c>
      <c r="B20" s="21"/>
      <c r="C20" s="21"/>
      <c r="D20" s="6"/>
      <c r="E20" s="22"/>
      <c r="F20" s="25" t="s">
        <v>28</v>
      </c>
      <c r="G20" s="25"/>
      <c r="H20" s="24"/>
      <c r="I20" s="108">
        <f>+I17+I18+I19</f>
        <v>7285708</v>
      </c>
      <c r="J20" s="108"/>
      <c r="K20" s="108">
        <f>+K17+K18+K19</f>
        <v>6177583</v>
      </c>
      <c r="L20" s="108"/>
      <c r="M20" s="41"/>
    </row>
    <row r="21" spans="1:13" ht="13.5" customHeight="1">
      <c r="A21" s="20" t="s">
        <v>29</v>
      </c>
      <c r="B21" s="21">
        <v>652892</v>
      </c>
      <c r="C21" s="21">
        <v>790327</v>
      </c>
      <c r="D21" s="6"/>
      <c r="E21" s="22"/>
      <c r="F21" s="25" t="s">
        <v>30</v>
      </c>
      <c r="G21" s="25"/>
      <c r="H21" s="24"/>
      <c r="I21" s="108">
        <f>+I16-I20</f>
        <v>14716592</v>
      </c>
      <c r="J21" s="108"/>
      <c r="K21" s="108">
        <f>+K16-K20</f>
        <v>14802258</v>
      </c>
      <c r="L21" s="108"/>
      <c r="M21" s="41"/>
    </row>
    <row r="22" spans="1:13" ht="13.5" customHeight="1">
      <c r="A22" s="20" t="s">
        <v>31</v>
      </c>
      <c r="B22" s="21">
        <v>155980977</v>
      </c>
      <c r="C22" s="21">
        <v>148446899</v>
      </c>
      <c r="D22" s="6"/>
      <c r="E22" s="22"/>
      <c r="F22" s="23" t="s">
        <v>32</v>
      </c>
      <c r="G22" s="23"/>
      <c r="H22" s="24"/>
      <c r="I22" s="107">
        <v>4121523</v>
      </c>
      <c r="J22" s="107"/>
      <c r="K22" s="107">
        <v>6205316</v>
      </c>
      <c r="L22" s="107"/>
      <c r="M22" s="45"/>
    </row>
    <row r="23" spans="1:13" ht="13.5" customHeight="1">
      <c r="A23" s="20" t="s">
        <v>33</v>
      </c>
      <c r="B23" s="21">
        <f>B21+B22</f>
        <v>156633869</v>
      </c>
      <c r="C23" s="21">
        <f>C21+C22</f>
        <v>149237226</v>
      </c>
      <c r="D23" s="6"/>
      <c r="E23" s="22"/>
      <c r="F23" s="25" t="s">
        <v>34</v>
      </c>
      <c r="G23" s="25"/>
      <c r="H23" s="24"/>
      <c r="I23" s="108">
        <f>SUM(I21:I22)</f>
        <v>18838115</v>
      </c>
      <c r="J23" s="108"/>
      <c r="K23" s="108">
        <f>SUM(K21:K22)</f>
        <v>21007574</v>
      </c>
      <c r="L23" s="108"/>
      <c r="M23" s="41"/>
    </row>
    <row r="24" spans="1:13" ht="13.5" customHeight="1">
      <c r="A24" s="20" t="s">
        <v>20</v>
      </c>
      <c r="B24" s="21">
        <v>-7093194</v>
      </c>
      <c r="C24" s="21">
        <v>-4103683</v>
      </c>
      <c r="D24" s="6"/>
      <c r="E24" s="22"/>
      <c r="F24" s="23" t="s">
        <v>35</v>
      </c>
      <c r="G24" s="23"/>
      <c r="H24" s="24"/>
      <c r="I24" s="107">
        <v>5489878</v>
      </c>
      <c r="J24" s="107"/>
      <c r="K24" s="107">
        <v>4255899</v>
      </c>
      <c r="L24" s="107"/>
      <c r="M24" s="45"/>
    </row>
    <row r="25" spans="1:13" ht="13.5" customHeight="1">
      <c r="A25" s="20" t="s">
        <v>36</v>
      </c>
      <c r="B25" s="26">
        <f>+B24+B23</f>
        <v>149540675</v>
      </c>
      <c r="C25" s="26">
        <f>+C24+C23</f>
        <v>145133543</v>
      </c>
      <c r="D25" s="6"/>
      <c r="E25" s="22"/>
      <c r="F25" s="23" t="s">
        <v>37</v>
      </c>
      <c r="G25" s="23"/>
      <c r="H25" s="24"/>
      <c r="I25" s="111">
        <v>766135</v>
      </c>
      <c r="J25" s="111"/>
      <c r="K25" s="111">
        <v>463066</v>
      </c>
      <c r="L25" s="111"/>
      <c r="M25" s="45"/>
    </row>
    <row r="26" spans="1:13" ht="13.5" customHeight="1">
      <c r="A26" s="20" t="s">
        <v>38</v>
      </c>
      <c r="B26" s="21">
        <v>11963299</v>
      </c>
      <c r="C26" s="21">
        <v>11963299</v>
      </c>
      <c r="D26" s="6"/>
      <c r="E26" s="22"/>
      <c r="F26" s="23" t="s">
        <v>39</v>
      </c>
      <c r="G26" s="23"/>
      <c r="H26" s="24"/>
      <c r="I26" s="107">
        <v>12892107</v>
      </c>
      <c r="J26" s="107"/>
      <c r="K26" s="107">
        <v>14068435</v>
      </c>
      <c r="L26" s="107"/>
      <c r="M26" s="46"/>
    </row>
    <row r="27" spans="1:13" ht="13.5" customHeight="1">
      <c r="A27" s="20" t="s">
        <v>40</v>
      </c>
      <c r="B27" s="21"/>
      <c r="C27" s="21"/>
      <c r="D27" s="6"/>
      <c r="E27" s="22"/>
      <c r="F27" s="23" t="s">
        <v>41</v>
      </c>
      <c r="G27" s="23"/>
      <c r="H27" s="24"/>
      <c r="I27" s="107">
        <v>663419</v>
      </c>
      <c r="J27" s="107"/>
      <c r="K27" s="107">
        <v>877642</v>
      </c>
      <c r="L27" s="107"/>
      <c r="M27" s="45"/>
    </row>
    <row r="28" spans="1:13" ht="13.5" customHeight="1">
      <c r="A28" s="20" t="s">
        <v>42</v>
      </c>
      <c r="B28" s="21">
        <v>15784336</v>
      </c>
      <c r="C28" s="21">
        <v>15784336</v>
      </c>
      <c r="D28" s="6"/>
      <c r="E28" s="22"/>
      <c r="F28" s="25" t="s">
        <v>43</v>
      </c>
      <c r="G28" s="25"/>
      <c r="H28" s="24"/>
      <c r="I28" s="108">
        <f>SUM(I24:I27)</f>
        <v>19811539</v>
      </c>
      <c r="J28" s="108"/>
      <c r="K28" s="108">
        <f>SUM(K24:K27)</f>
        <v>19665042</v>
      </c>
      <c r="L28" s="108"/>
      <c r="M28" s="45"/>
    </row>
    <row r="29" spans="1:13" ht="13.5" customHeight="1">
      <c r="A29" s="20" t="s">
        <v>44</v>
      </c>
      <c r="B29" s="21">
        <v>-2713514</v>
      </c>
      <c r="C29" s="21">
        <v>-2539370</v>
      </c>
      <c r="D29" s="6"/>
      <c r="E29" s="22"/>
      <c r="F29" s="25" t="s">
        <v>45</v>
      </c>
      <c r="G29" s="25"/>
      <c r="H29" s="24"/>
      <c r="I29" s="108">
        <f>I23-I28</f>
        <v>-973424</v>
      </c>
      <c r="J29" s="108"/>
      <c r="K29" s="108">
        <f>K23-K28</f>
        <v>1342532</v>
      </c>
      <c r="L29" s="108"/>
      <c r="M29" s="41"/>
    </row>
    <row r="30" spans="1:13" ht="13.5" customHeight="1">
      <c r="A30" s="20" t="s">
        <v>46</v>
      </c>
      <c r="B30" s="21">
        <v>4207518</v>
      </c>
      <c r="C30" s="21">
        <v>4168797</v>
      </c>
      <c r="D30" s="6"/>
      <c r="E30" s="22"/>
      <c r="F30" s="25" t="s">
        <v>47</v>
      </c>
      <c r="G30" s="25"/>
      <c r="H30" s="24"/>
      <c r="I30" s="108"/>
      <c r="J30" s="108"/>
      <c r="K30" s="108"/>
      <c r="L30" s="108"/>
      <c r="M30" s="41"/>
    </row>
    <row r="31" spans="1:13" ht="13.5" customHeight="1">
      <c r="A31" s="20" t="s">
        <v>48</v>
      </c>
      <c r="B31" s="21">
        <v>-4042864</v>
      </c>
      <c r="C31" s="21">
        <v>-3940875</v>
      </c>
      <c r="D31" s="27"/>
      <c r="E31" s="28"/>
      <c r="F31" s="23" t="s">
        <v>49</v>
      </c>
      <c r="G31" s="23"/>
      <c r="H31" s="24"/>
      <c r="I31" s="107">
        <v>1535209</v>
      </c>
      <c r="J31" s="107"/>
      <c r="K31" s="107">
        <v>101657</v>
      </c>
      <c r="L31" s="107"/>
      <c r="M31" s="41"/>
    </row>
    <row r="32" spans="1:13" ht="13.5" customHeight="1">
      <c r="A32" s="20" t="s">
        <v>50</v>
      </c>
      <c r="B32" s="21">
        <f>SUM(B28:B31)</f>
        <v>13235476</v>
      </c>
      <c r="C32" s="21">
        <f>SUM(C28:C31)</f>
        <v>13472888</v>
      </c>
      <c r="D32" s="6"/>
      <c r="E32" s="22"/>
      <c r="F32" s="23" t="s">
        <v>51</v>
      </c>
      <c r="G32" s="23"/>
      <c r="H32" s="24"/>
      <c r="I32" s="107">
        <v>327711</v>
      </c>
      <c r="J32" s="107"/>
      <c r="K32" s="107">
        <v>347706</v>
      </c>
      <c r="L32" s="107"/>
      <c r="M32" s="45"/>
    </row>
    <row r="33" spans="1:13" ht="13.5" customHeight="1">
      <c r="A33" s="20" t="s">
        <v>52</v>
      </c>
      <c r="B33" s="21">
        <v>560370</v>
      </c>
      <c r="C33" s="21">
        <v>555870</v>
      </c>
      <c r="D33" s="6"/>
      <c r="E33" s="22"/>
      <c r="F33" s="23" t="s">
        <v>53</v>
      </c>
      <c r="G33" s="23"/>
      <c r="H33" s="24"/>
      <c r="I33" s="107"/>
      <c r="J33" s="107"/>
      <c r="K33" s="107"/>
      <c r="L33" s="107"/>
      <c r="M33" s="45"/>
    </row>
    <row r="34" spans="1:13" ht="13.5" customHeight="1">
      <c r="A34" s="20" t="s">
        <v>54</v>
      </c>
      <c r="B34" s="21">
        <v>-412733</v>
      </c>
      <c r="C34" s="21">
        <v>-347583</v>
      </c>
      <c r="D34" s="6"/>
      <c r="E34" s="22"/>
      <c r="F34" s="23" t="s">
        <v>55</v>
      </c>
      <c r="G34" s="23"/>
      <c r="H34" s="24"/>
      <c r="I34" s="107">
        <v>0</v>
      </c>
      <c r="J34" s="107"/>
      <c r="K34" s="107">
        <v>0</v>
      </c>
      <c r="L34" s="107"/>
      <c r="M34" s="45"/>
    </row>
    <row r="35" spans="1:13" ht="13.5" customHeight="1">
      <c r="A35" s="20" t="s">
        <v>56</v>
      </c>
      <c r="B35" s="21">
        <f>2445295+611016</f>
        <v>3056311</v>
      </c>
      <c r="C35" s="21">
        <f>1849560+455517</f>
        <v>2305077</v>
      </c>
      <c r="D35" s="6"/>
      <c r="E35" s="22"/>
      <c r="F35" s="25" t="s">
        <v>57</v>
      </c>
      <c r="G35" s="25"/>
      <c r="H35" s="24"/>
      <c r="I35" s="107">
        <f>I31-I32-I34</f>
        <v>1207498</v>
      </c>
      <c r="J35" s="107"/>
      <c r="K35" s="107">
        <f>K31-K32-K34</f>
        <v>-246049</v>
      </c>
      <c r="L35" s="107"/>
      <c r="M35" s="45"/>
    </row>
    <row r="36" spans="1:13" ht="13.5" customHeight="1">
      <c r="A36" s="15" t="s">
        <v>58</v>
      </c>
      <c r="B36" s="29">
        <f>B12+B15+B16+B25+B26+B32+B33+B34+B35</f>
        <v>197008728</v>
      </c>
      <c r="C36" s="29">
        <f>C12+C15+C16+C25+C26+C32+C33+C34+C35</f>
        <v>198988964</v>
      </c>
      <c r="D36" s="6"/>
      <c r="E36" s="22"/>
      <c r="F36" s="25" t="s">
        <v>59</v>
      </c>
      <c r="G36" s="25"/>
      <c r="H36" s="24"/>
      <c r="I36" s="108"/>
      <c r="J36" s="108"/>
      <c r="K36" s="108"/>
      <c r="L36" s="108"/>
      <c r="M36" s="45"/>
    </row>
    <row r="37" spans="1:13" ht="13.5" customHeight="1">
      <c r="A37" s="7"/>
      <c r="B37" s="4"/>
      <c r="C37" s="4"/>
      <c r="D37" s="6"/>
      <c r="E37" s="22"/>
      <c r="F37" s="25" t="s">
        <v>60</v>
      </c>
      <c r="G37" s="25"/>
      <c r="H37" s="24"/>
      <c r="I37" s="107">
        <f>I29+I35</f>
        <v>234074</v>
      </c>
      <c r="J37" s="107"/>
      <c r="K37" s="107">
        <f>K29+K35</f>
        <v>1096483</v>
      </c>
      <c r="L37" s="107"/>
      <c r="M37" s="41"/>
    </row>
    <row r="38" spans="1:13" ht="13.5" customHeight="1">
      <c r="A38" s="114" t="s">
        <v>7</v>
      </c>
      <c r="B38" s="10" t="s">
        <v>8</v>
      </c>
      <c r="C38" s="10" t="s">
        <v>8</v>
      </c>
      <c r="D38" s="6"/>
      <c r="E38" s="22"/>
      <c r="F38" s="25" t="s">
        <v>61</v>
      </c>
      <c r="G38" s="25"/>
      <c r="H38" s="24"/>
      <c r="I38" s="108">
        <v>178352</v>
      </c>
      <c r="J38" s="108"/>
      <c r="K38" s="108">
        <v>263260</v>
      </c>
      <c r="L38" s="108"/>
      <c r="M38" s="45"/>
    </row>
    <row r="39" spans="1:13" ht="13.5" customHeight="1">
      <c r="A39" s="115"/>
      <c r="B39" s="12" t="s">
        <v>142</v>
      </c>
      <c r="C39" s="12" t="s">
        <v>9</v>
      </c>
      <c r="D39" s="6"/>
      <c r="E39" s="22"/>
      <c r="F39" s="25" t="s">
        <v>62</v>
      </c>
      <c r="G39" s="25"/>
      <c r="H39" s="24"/>
      <c r="I39" s="108">
        <f>+I37-I38</f>
        <v>55722</v>
      </c>
      <c r="J39" s="108"/>
      <c r="K39" s="108">
        <f>+K37-K38</f>
        <v>833223</v>
      </c>
      <c r="L39" s="108"/>
      <c r="M39" s="41"/>
    </row>
    <row r="40" spans="1:13" ht="13.5" customHeight="1">
      <c r="A40" s="15" t="s">
        <v>63</v>
      </c>
      <c r="B40" s="30"/>
      <c r="C40" s="30"/>
      <c r="D40" s="6"/>
      <c r="E40" s="31"/>
      <c r="F40" s="31"/>
      <c r="G40" s="31"/>
      <c r="H40" s="31"/>
      <c r="I40" s="31"/>
      <c r="J40" s="47"/>
      <c r="K40" s="31"/>
      <c r="L40" s="41"/>
    </row>
    <row r="41" spans="1:13" ht="13.5" customHeight="1">
      <c r="A41" s="20" t="s">
        <v>64</v>
      </c>
      <c r="B41" s="21">
        <f>1152909+551</f>
        <v>1153460</v>
      </c>
      <c r="C41" s="21">
        <f>1694183+12490</f>
        <v>1706673</v>
      </c>
      <c r="D41" s="6"/>
      <c r="E41" s="6"/>
      <c r="F41" s="8"/>
      <c r="G41" s="8"/>
      <c r="H41" s="8"/>
      <c r="I41" s="8"/>
      <c r="J41" s="8"/>
      <c r="K41" s="8"/>
      <c r="L41" s="6"/>
    </row>
    <row r="42" spans="1:13" ht="13.5" customHeight="1">
      <c r="A42" s="20" t="s">
        <v>65</v>
      </c>
      <c r="B42" s="21"/>
      <c r="C42" s="21"/>
      <c r="D42" s="6"/>
      <c r="E42" s="91" t="s">
        <v>66</v>
      </c>
      <c r="F42" s="92"/>
      <c r="G42" s="92"/>
      <c r="H42" s="92"/>
      <c r="I42" s="92"/>
      <c r="J42" s="92"/>
      <c r="K42" s="92"/>
      <c r="L42" s="93"/>
    </row>
    <row r="43" spans="1:13" ht="13.5" customHeight="1">
      <c r="A43" s="20" t="s">
        <v>67</v>
      </c>
      <c r="B43" s="21">
        <v>44609942</v>
      </c>
      <c r="C43" s="21">
        <v>44991425</v>
      </c>
      <c r="D43" s="6"/>
      <c r="E43" s="94" t="s">
        <v>5</v>
      </c>
      <c r="F43" s="95"/>
      <c r="G43" s="95"/>
      <c r="H43" s="95"/>
      <c r="I43" s="95"/>
      <c r="J43" s="95"/>
      <c r="K43" s="95"/>
      <c r="L43" s="96"/>
    </row>
    <row r="44" spans="1:13" ht="13.5" customHeight="1">
      <c r="A44" s="20" t="s">
        <v>68</v>
      </c>
      <c r="B44" s="21">
        <v>76582557</v>
      </c>
      <c r="C44" s="21">
        <v>78917467</v>
      </c>
      <c r="D44" s="6"/>
      <c r="E44" s="97" t="s">
        <v>141</v>
      </c>
      <c r="F44" s="98"/>
      <c r="G44" s="98"/>
      <c r="H44" s="98"/>
      <c r="I44" s="98"/>
      <c r="J44" s="98"/>
      <c r="K44" s="98"/>
      <c r="L44" s="99"/>
    </row>
    <row r="45" spans="1:13" ht="13.5" customHeight="1">
      <c r="A45" s="15" t="s">
        <v>69</v>
      </c>
      <c r="B45" s="29">
        <f>SUM(B43:B44)</f>
        <v>121192499</v>
      </c>
      <c r="C45" s="29">
        <f>SUM(C43:C44)</f>
        <v>123908892</v>
      </c>
      <c r="D45" s="6"/>
      <c r="E45" s="8"/>
      <c r="F45" s="8"/>
      <c r="G45" s="8"/>
      <c r="H45" s="8"/>
      <c r="I45" s="8"/>
      <c r="J45" s="8"/>
      <c r="K45" s="8"/>
      <c r="L45" s="9" t="s">
        <v>6</v>
      </c>
    </row>
    <row r="46" spans="1:13" ht="13.5" customHeight="1">
      <c r="A46" s="20" t="s">
        <v>70</v>
      </c>
      <c r="B46" s="21">
        <v>19050000</v>
      </c>
      <c r="C46" s="21">
        <v>14200000</v>
      </c>
      <c r="D46" s="6"/>
      <c r="E46" s="32"/>
      <c r="F46" s="11"/>
      <c r="G46" s="124" t="s">
        <v>143</v>
      </c>
      <c r="H46" s="124"/>
      <c r="I46" s="124"/>
      <c r="J46" s="124"/>
      <c r="K46" s="124"/>
      <c r="L46" s="124"/>
    </row>
    <row r="47" spans="1:13" ht="13.5" customHeight="1">
      <c r="A47" s="20" t="s">
        <v>71</v>
      </c>
      <c r="B47" s="21"/>
      <c r="C47" s="21"/>
      <c r="D47" s="6"/>
      <c r="E47" s="13"/>
      <c r="F47" s="14" t="s">
        <v>7</v>
      </c>
      <c r="G47" s="33" t="s">
        <v>72</v>
      </c>
      <c r="H47" s="33" t="s">
        <v>73</v>
      </c>
      <c r="I47" s="33" t="s">
        <v>74</v>
      </c>
      <c r="J47" s="33" t="s">
        <v>75</v>
      </c>
      <c r="K47" s="33" t="s">
        <v>76</v>
      </c>
      <c r="L47" s="33" t="s">
        <v>22</v>
      </c>
    </row>
    <row r="48" spans="1:13" ht="13.5" customHeight="1">
      <c r="A48" s="20" t="s">
        <v>77</v>
      </c>
      <c r="B48" s="21"/>
      <c r="C48" s="21"/>
      <c r="D48" s="6"/>
      <c r="E48" s="34"/>
      <c r="F48" s="35"/>
      <c r="G48" s="36"/>
      <c r="H48" s="36"/>
      <c r="I48" s="36"/>
      <c r="J48" s="36"/>
      <c r="K48" s="36"/>
      <c r="L48" s="36"/>
    </row>
    <row r="49" spans="1:19" ht="13.5" customHeight="1">
      <c r="A49" s="20" t="s">
        <v>78</v>
      </c>
      <c r="B49" s="29"/>
      <c r="C49" s="29"/>
      <c r="D49" s="6"/>
      <c r="E49" s="22"/>
      <c r="F49" s="24" t="s">
        <v>79</v>
      </c>
      <c r="G49" s="37">
        <v>18477463</v>
      </c>
      <c r="H49" s="37">
        <v>0</v>
      </c>
      <c r="I49" s="37">
        <v>0</v>
      </c>
      <c r="J49" s="37">
        <v>0</v>
      </c>
      <c r="K49" s="37">
        <v>88996</v>
      </c>
      <c r="L49" s="37">
        <f>SUM(G49:K49)</f>
        <v>18566459</v>
      </c>
    </row>
    <row r="50" spans="1:19" ht="13.5" customHeight="1">
      <c r="A50" s="20" t="s">
        <v>80</v>
      </c>
      <c r="B50" s="21">
        <f>738278+225975</f>
        <v>964253</v>
      </c>
      <c r="C50" s="21">
        <v>3914027</v>
      </c>
      <c r="D50" s="6"/>
      <c r="E50" s="22"/>
      <c r="F50" s="24" t="s">
        <v>81</v>
      </c>
      <c r="G50" s="37"/>
      <c r="H50" s="37"/>
      <c r="I50" s="37"/>
      <c r="J50" s="37"/>
      <c r="K50" s="37"/>
      <c r="L50" s="37"/>
    </row>
    <row r="51" spans="1:19" ht="13.5" customHeight="1">
      <c r="A51" s="15" t="s">
        <v>82</v>
      </c>
      <c r="B51" s="38">
        <f>B41+B45+B46+B50</f>
        <v>142360212</v>
      </c>
      <c r="C51" s="38">
        <f>C41+C45+C46+C50</f>
        <v>143729592</v>
      </c>
      <c r="D51" s="6"/>
      <c r="E51" s="22"/>
      <c r="F51" s="24" t="s">
        <v>83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f>SUM(G51:K51)</f>
        <v>0</v>
      </c>
    </row>
    <row r="52" spans="1:19" ht="13.5" customHeight="1">
      <c r="A52" s="15" t="s">
        <v>84</v>
      </c>
      <c r="B52" s="21"/>
      <c r="C52" s="21"/>
      <c r="D52" s="6"/>
      <c r="E52" s="22"/>
      <c r="F52" s="24" t="s">
        <v>85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f>SUM(G52:K52)</f>
        <v>0</v>
      </c>
    </row>
    <row r="53" spans="1:19" ht="13.5" customHeight="1">
      <c r="A53" s="20" t="s">
        <v>86</v>
      </c>
      <c r="B53" s="21"/>
      <c r="C53" s="21"/>
      <c r="D53" s="6"/>
      <c r="E53" s="22"/>
      <c r="F53" s="24" t="s">
        <v>87</v>
      </c>
      <c r="G53" s="37">
        <v>652893</v>
      </c>
      <c r="H53" s="37">
        <v>0</v>
      </c>
      <c r="I53" s="37">
        <v>0</v>
      </c>
      <c r="J53" s="37">
        <v>0</v>
      </c>
      <c r="K53" s="37">
        <v>0</v>
      </c>
      <c r="L53" s="37">
        <f>SUM(G53:K53)</f>
        <v>652893</v>
      </c>
    </row>
    <row r="54" spans="1:19" ht="13.5" customHeight="1">
      <c r="A54" s="20" t="s">
        <v>88</v>
      </c>
      <c r="B54" s="21">
        <v>1000000000</v>
      </c>
      <c r="C54" s="21">
        <v>1000000000</v>
      </c>
      <c r="D54" s="6"/>
      <c r="E54" s="22"/>
      <c r="F54" s="24" t="s">
        <v>89</v>
      </c>
      <c r="G54" s="37">
        <v>105453277</v>
      </c>
      <c r="H54" s="37">
        <v>13310267</v>
      </c>
      <c r="I54" s="37">
        <v>5134040</v>
      </c>
      <c r="J54" s="37">
        <v>5453753</v>
      </c>
      <c r="K54" s="37">
        <v>26629640</v>
      </c>
      <c r="L54" s="37">
        <f>SUM(G54:K54)</f>
        <v>155980977</v>
      </c>
      <c r="M54" s="48"/>
      <c r="N54" s="48"/>
      <c r="O54" s="49"/>
      <c r="P54" s="50"/>
      <c r="Q54" s="50"/>
      <c r="R54" s="50"/>
      <c r="S54" s="50"/>
    </row>
    <row r="55" spans="1:19" ht="13.5" customHeight="1">
      <c r="A55" s="20" t="s">
        <v>90</v>
      </c>
      <c r="B55" s="21">
        <v>-876959205</v>
      </c>
      <c r="C55" s="21">
        <v>-876959205</v>
      </c>
      <c r="D55" s="6"/>
      <c r="E55" s="22"/>
      <c r="F55" s="24" t="s">
        <v>91</v>
      </c>
      <c r="G55" s="37">
        <f>SUM(G49:G54)</f>
        <v>124583633</v>
      </c>
      <c r="H55" s="37">
        <f t="shared" ref="H55:L55" si="0">SUM(H49:H54)</f>
        <v>13310267</v>
      </c>
      <c r="I55" s="37">
        <f t="shared" si="0"/>
        <v>5134040</v>
      </c>
      <c r="J55" s="37">
        <f t="shared" si="0"/>
        <v>5453753</v>
      </c>
      <c r="K55" s="37">
        <f t="shared" si="0"/>
        <v>26718636</v>
      </c>
      <c r="L55" s="37">
        <f t="shared" si="0"/>
        <v>175200329</v>
      </c>
    </row>
    <row r="56" spans="1:19" ht="13.5" customHeight="1">
      <c r="A56" s="20" t="s">
        <v>92</v>
      </c>
      <c r="B56" s="21">
        <v>0</v>
      </c>
      <c r="C56" s="21">
        <v>0</v>
      </c>
      <c r="D56" s="6"/>
      <c r="E56" s="22"/>
      <c r="F56" s="24" t="s">
        <v>93</v>
      </c>
      <c r="G56" s="37"/>
      <c r="H56" s="37"/>
      <c r="I56" s="37"/>
      <c r="J56" s="37"/>
      <c r="K56" s="37"/>
      <c r="L56" s="37"/>
    </row>
    <row r="57" spans="1:19" ht="13.5" customHeight="1">
      <c r="A57" s="20" t="s">
        <v>94</v>
      </c>
      <c r="B57" s="21">
        <v>0</v>
      </c>
      <c r="C57" s="21">
        <v>0</v>
      </c>
      <c r="D57" s="6"/>
      <c r="E57" s="22"/>
      <c r="F57" s="24" t="s">
        <v>95</v>
      </c>
      <c r="G57" s="39"/>
      <c r="H57" s="39"/>
      <c r="I57" s="39"/>
      <c r="J57" s="39"/>
      <c r="K57" s="39"/>
      <c r="L57" s="51">
        <v>19.239999999999998</v>
      </c>
    </row>
    <row r="58" spans="1:19" ht="13.5" customHeight="1">
      <c r="A58" s="15" t="s">
        <v>22</v>
      </c>
      <c r="B58" s="29">
        <f>SUM(B54:B57)</f>
        <v>123040795</v>
      </c>
      <c r="C58" s="29">
        <v>123040795</v>
      </c>
      <c r="D58" s="6"/>
      <c r="E58" s="22"/>
      <c r="F58" s="24" t="s">
        <v>96</v>
      </c>
      <c r="G58" s="39"/>
      <c r="H58" s="39"/>
      <c r="I58" s="39"/>
      <c r="J58" s="39"/>
      <c r="K58" s="39"/>
      <c r="L58" s="51">
        <v>49.08</v>
      </c>
    </row>
    <row r="59" spans="1:19" ht="13.5" customHeight="1">
      <c r="A59" s="20" t="s">
        <v>97</v>
      </c>
      <c r="B59" s="21">
        <v>55723</v>
      </c>
      <c r="C59" s="21">
        <v>833223</v>
      </c>
      <c r="D59" s="6"/>
      <c r="E59" s="22"/>
      <c r="F59" s="24" t="s">
        <v>98</v>
      </c>
      <c r="G59" s="39"/>
      <c r="H59" s="39"/>
      <c r="I59" s="39"/>
      <c r="J59" s="39"/>
      <c r="K59" s="39"/>
      <c r="L59" s="51">
        <v>129.34</v>
      </c>
    </row>
    <row r="60" spans="1:19" ht="13.5" customHeight="1">
      <c r="A60" s="20" t="s">
        <v>99</v>
      </c>
      <c r="B60" s="21">
        <v>1185469</v>
      </c>
      <c r="C60" s="21">
        <v>1102147</v>
      </c>
      <c r="D60" s="6"/>
      <c r="E60" s="22"/>
      <c r="F60" s="24" t="s">
        <v>100</v>
      </c>
      <c r="G60" s="39"/>
      <c r="H60" s="39"/>
      <c r="I60" s="39"/>
      <c r="J60" s="39"/>
      <c r="K60" s="39"/>
      <c r="L60" s="51">
        <v>7.0000000000000007E-2</v>
      </c>
    </row>
    <row r="61" spans="1:19" ht="13.5" customHeight="1">
      <c r="A61" s="20" t="s">
        <v>101</v>
      </c>
      <c r="B61" s="21">
        <v>968447</v>
      </c>
      <c r="C61" s="21">
        <v>885124</v>
      </c>
      <c r="D61" s="6"/>
      <c r="E61" s="22"/>
      <c r="F61" s="24" t="s">
        <v>102</v>
      </c>
      <c r="G61" s="39"/>
      <c r="H61" s="39"/>
      <c r="I61" s="39"/>
      <c r="J61" s="39"/>
      <c r="K61" s="39"/>
      <c r="L61" s="51">
        <v>21.3</v>
      </c>
    </row>
    <row r="62" spans="1:19" ht="13.5" customHeight="1">
      <c r="A62" s="20" t="s">
        <v>103</v>
      </c>
      <c r="B62" s="21">
        <f>-69768694-833224</f>
        <v>-70601918</v>
      </c>
      <c r="C62" s="21">
        <v>-70601917</v>
      </c>
      <c r="D62" s="6"/>
      <c r="E62" s="22"/>
      <c r="F62" s="24" t="s">
        <v>104</v>
      </c>
      <c r="G62" s="39"/>
      <c r="H62" s="39"/>
      <c r="I62" s="39"/>
      <c r="J62" s="39"/>
      <c r="K62" s="39"/>
      <c r="L62" s="51">
        <v>100</v>
      </c>
    </row>
    <row r="63" spans="1:19" ht="13.5" customHeight="1">
      <c r="A63" s="20" t="s">
        <v>105</v>
      </c>
      <c r="B63" s="21">
        <f>SUM(B59:B62)</f>
        <v>-68392279</v>
      </c>
      <c r="C63" s="21">
        <f>SUM(C59:C62)</f>
        <v>-67781423</v>
      </c>
      <c r="D63" s="6"/>
      <c r="E63" s="22"/>
      <c r="F63" s="24" t="s">
        <v>106</v>
      </c>
      <c r="G63" s="39"/>
      <c r="H63" s="39"/>
      <c r="I63" s="39"/>
      <c r="J63" s="39"/>
      <c r="K63" s="39"/>
      <c r="L63" s="51">
        <v>100.19</v>
      </c>
    </row>
    <row r="64" spans="1:19" ht="13.5" customHeight="1">
      <c r="A64" s="15" t="s">
        <v>107</v>
      </c>
      <c r="B64" s="29">
        <f>+B58+B63</f>
        <v>54648516</v>
      </c>
      <c r="C64" s="29">
        <f>+C58+C63</f>
        <v>55259372</v>
      </c>
      <c r="D64" s="6"/>
      <c r="E64" s="22"/>
      <c r="F64" s="24" t="s">
        <v>108</v>
      </c>
      <c r="G64" s="39"/>
      <c r="H64" s="39"/>
      <c r="I64" s="39"/>
      <c r="J64" s="39"/>
      <c r="K64" s="39"/>
      <c r="L64" s="51">
        <v>10.63</v>
      </c>
    </row>
    <row r="65" spans="1:12" ht="13.5" customHeight="1">
      <c r="A65" s="15" t="s">
        <v>109</v>
      </c>
      <c r="B65" s="29">
        <f>+B64+B51</f>
        <v>197008728</v>
      </c>
      <c r="C65" s="29">
        <f>+C64+C51</f>
        <v>198988964</v>
      </c>
      <c r="D65" s="6"/>
      <c r="E65" s="6"/>
      <c r="F65" s="6"/>
      <c r="G65" s="6"/>
      <c r="H65" s="6"/>
      <c r="I65" s="6"/>
      <c r="J65" s="6"/>
      <c r="K65" s="6"/>
    </row>
    <row r="66" spans="1:12" ht="13.5" customHeight="1">
      <c r="A66" s="52"/>
      <c r="B66" s="53"/>
      <c r="C66" s="53"/>
      <c r="D66" s="6"/>
      <c r="E66" s="54" t="s">
        <v>110</v>
      </c>
      <c r="F66" s="54"/>
      <c r="G66" s="55"/>
      <c r="H66" s="55"/>
      <c r="I66" s="54"/>
      <c r="J66" s="6"/>
      <c r="K66" s="6"/>
      <c r="L66" s="6"/>
    </row>
    <row r="67" spans="1:12" ht="13.5" customHeight="1">
      <c r="A67" s="56"/>
      <c r="B67" s="5"/>
      <c r="C67" s="5"/>
      <c r="E67" s="57"/>
      <c r="F67" s="58" t="s">
        <v>111</v>
      </c>
      <c r="G67" s="59"/>
      <c r="H67" s="60"/>
      <c r="I67" s="77" t="s">
        <v>112</v>
      </c>
      <c r="J67" s="77"/>
      <c r="K67" s="78"/>
      <c r="L67" s="79"/>
    </row>
    <row r="68" spans="1:12" ht="13.5" customHeight="1">
      <c r="A68" s="91" t="s">
        <v>113</v>
      </c>
      <c r="B68" s="92"/>
      <c r="C68" s="93"/>
      <c r="D68" s="6"/>
      <c r="E68" s="61"/>
      <c r="F68" s="62" t="s">
        <v>114</v>
      </c>
      <c r="G68" s="63"/>
      <c r="H68" s="64"/>
      <c r="I68" s="80" t="s">
        <v>115</v>
      </c>
      <c r="J68" s="80"/>
      <c r="K68" s="81"/>
      <c r="L68" s="82"/>
    </row>
    <row r="69" spans="1:12" ht="13.5" customHeight="1">
      <c r="A69" s="94" t="s">
        <v>5</v>
      </c>
      <c r="B69" s="95"/>
      <c r="C69" s="96"/>
      <c r="D69" s="6"/>
      <c r="E69" s="61"/>
      <c r="F69" s="62"/>
      <c r="G69" s="63"/>
      <c r="H69" s="64"/>
      <c r="I69" s="83"/>
      <c r="J69" s="84"/>
      <c r="K69" s="31"/>
      <c r="L69" s="63"/>
    </row>
    <row r="70" spans="1:12" ht="13.5" customHeight="1">
      <c r="A70" s="97" t="s">
        <v>141</v>
      </c>
      <c r="B70" s="98"/>
      <c r="C70" s="99"/>
      <c r="D70" s="6"/>
      <c r="E70" s="61"/>
      <c r="F70" s="62"/>
      <c r="G70" s="63"/>
      <c r="H70" s="64"/>
      <c r="I70" s="85"/>
      <c r="J70" s="68"/>
      <c r="K70" s="56"/>
      <c r="L70" s="86"/>
    </row>
    <row r="71" spans="1:12" ht="13.5" customHeight="1">
      <c r="A71" s="7"/>
      <c r="B71" s="4"/>
      <c r="C71" s="9" t="s">
        <v>6</v>
      </c>
      <c r="D71" s="6"/>
      <c r="E71" s="57" t="s">
        <v>116</v>
      </c>
      <c r="F71" s="57"/>
      <c r="G71" s="58"/>
      <c r="H71" s="60"/>
      <c r="I71" s="77" t="s">
        <v>117</v>
      </c>
      <c r="J71" s="77"/>
      <c r="K71" s="78"/>
      <c r="L71" s="79"/>
    </row>
    <row r="72" spans="1:12" ht="13.5" customHeight="1">
      <c r="A72" s="114" t="s">
        <v>7</v>
      </c>
      <c r="B72" s="10" t="s">
        <v>8</v>
      </c>
      <c r="C72" s="10" t="s">
        <v>8</v>
      </c>
      <c r="D72" s="6"/>
      <c r="E72" s="61"/>
      <c r="F72" s="62" t="s">
        <v>145</v>
      </c>
      <c r="G72" s="44"/>
      <c r="H72" s="66"/>
      <c r="I72" s="80" t="s">
        <v>118</v>
      </c>
      <c r="J72" s="80"/>
      <c r="K72" s="81"/>
      <c r="L72" s="82"/>
    </row>
    <row r="73" spans="1:12" ht="13.5" customHeight="1">
      <c r="A73" s="115"/>
      <c r="B73" s="12" t="s">
        <v>142</v>
      </c>
      <c r="C73" s="12" t="s">
        <v>9</v>
      </c>
      <c r="D73" s="6"/>
      <c r="E73" s="61"/>
      <c r="F73" s="65"/>
      <c r="G73" s="44"/>
      <c r="H73" s="64"/>
      <c r="I73" s="61"/>
      <c r="J73" s="87"/>
      <c r="K73" s="31"/>
      <c r="L73" s="63"/>
    </row>
    <row r="74" spans="1:12" ht="13.5" customHeight="1">
      <c r="A74" s="15" t="s">
        <v>119</v>
      </c>
      <c r="B74" s="16"/>
      <c r="C74" s="16"/>
      <c r="D74" s="6"/>
      <c r="E74" s="34"/>
      <c r="F74" s="67"/>
      <c r="G74" s="68"/>
      <c r="H74" s="69"/>
      <c r="I74" s="88"/>
      <c r="J74" s="56"/>
      <c r="K74" s="56"/>
      <c r="L74" s="86"/>
    </row>
    <row r="75" spans="1:12" ht="13.5" customHeight="1">
      <c r="A75" s="20" t="s">
        <v>120</v>
      </c>
      <c r="B75" s="37">
        <v>0</v>
      </c>
      <c r="C75" s="37">
        <v>0</v>
      </c>
      <c r="D75" s="6"/>
      <c r="F75" s="70"/>
      <c r="G75" s="71"/>
      <c r="H75" s="71"/>
      <c r="I75" s="70"/>
      <c r="J75" s="6"/>
      <c r="K75" s="6"/>
    </row>
    <row r="76" spans="1:12" ht="13.5" customHeight="1">
      <c r="A76" s="20" t="s">
        <v>121</v>
      </c>
      <c r="B76" s="72">
        <v>9023265</v>
      </c>
      <c r="C76" s="72">
        <v>5736055</v>
      </c>
      <c r="D76" s="6"/>
      <c r="E76" s="6"/>
      <c r="F76" s="70" t="s">
        <v>122</v>
      </c>
      <c r="G76" s="71" t="s">
        <v>123</v>
      </c>
      <c r="H76" s="71"/>
      <c r="I76" s="70"/>
      <c r="J76" s="6"/>
      <c r="K76" s="6"/>
      <c r="L76" s="6"/>
    </row>
    <row r="77" spans="1:12" ht="13.5" customHeight="1">
      <c r="A77" s="20" t="s">
        <v>124</v>
      </c>
      <c r="B77" s="21">
        <v>77515</v>
      </c>
      <c r="C77" s="21">
        <v>58432</v>
      </c>
      <c r="D77" s="6"/>
      <c r="E77" s="6"/>
      <c r="F77" s="70" t="s">
        <v>125</v>
      </c>
      <c r="G77" s="71" t="s">
        <v>126</v>
      </c>
      <c r="H77" s="71"/>
      <c r="I77" s="70"/>
      <c r="J77" s="6"/>
      <c r="K77" s="6"/>
      <c r="L77" s="6"/>
    </row>
    <row r="78" spans="1:12" ht="13.5" customHeight="1">
      <c r="A78" s="20" t="s">
        <v>127</v>
      </c>
      <c r="B78" s="21">
        <v>0</v>
      </c>
      <c r="C78" s="21">
        <v>0</v>
      </c>
      <c r="D78" s="6"/>
      <c r="E78" s="6"/>
      <c r="F78" s="70" t="s">
        <v>139</v>
      </c>
      <c r="G78" s="71"/>
      <c r="H78" s="71"/>
      <c r="I78" s="70"/>
      <c r="J78" s="6"/>
      <c r="K78" s="6"/>
      <c r="L78" s="6"/>
    </row>
    <row r="79" spans="1:12" ht="13.5" customHeight="1">
      <c r="A79" s="15" t="s">
        <v>128</v>
      </c>
      <c r="B79" s="29">
        <f>SUM(B76:B77)</f>
        <v>9100780</v>
      </c>
      <c r="C79" s="29">
        <f>SUM(C76:C77)</f>
        <v>5794487</v>
      </c>
      <c r="D79" s="6"/>
      <c r="E79" s="6"/>
      <c r="F79" s="70" t="s">
        <v>129</v>
      </c>
      <c r="G79" s="71"/>
      <c r="H79" s="71"/>
      <c r="I79" s="70"/>
      <c r="J79" s="6"/>
      <c r="K79" s="6"/>
      <c r="L79" s="6"/>
    </row>
    <row r="80" spans="1:12" ht="13.5" customHeight="1">
      <c r="A80" s="15" t="s">
        <v>130</v>
      </c>
      <c r="B80" s="21"/>
      <c r="C80" s="21"/>
      <c r="D80" s="6"/>
      <c r="E80" s="6"/>
      <c r="F80" s="70" t="s">
        <v>131</v>
      </c>
      <c r="G80" s="71"/>
      <c r="H80" s="71"/>
      <c r="I80" s="70"/>
      <c r="J80" s="6"/>
      <c r="K80" s="6"/>
      <c r="L80" s="6"/>
    </row>
    <row r="81" spans="1:12" ht="13.5" customHeight="1">
      <c r="A81" s="20" t="s">
        <v>132</v>
      </c>
      <c r="B81" s="21">
        <v>29389083</v>
      </c>
      <c r="C81" s="21">
        <v>30060071</v>
      </c>
      <c r="D81" s="6"/>
      <c r="E81" s="6"/>
      <c r="F81" s="70" t="s">
        <v>140</v>
      </c>
      <c r="G81" s="71"/>
      <c r="H81" s="71"/>
      <c r="I81" s="70"/>
      <c r="J81" s="6"/>
      <c r="K81" s="6"/>
      <c r="L81" s="6"/>
    </row>
    <row r="82" spans="1:12" ht="13.5" customHeight="1">
      <c r="A82" s="20" t="s">
        <v>133</v>
      </c>
      <c r="B82" s="21">
        <v>0</v>
      </c>
      <c r="C82" s="21">
        <v>0</v>
      </c>
      <c r="D82" s="6"/>
      <c r="E82" s="6"/>
      <c r="F82" s="70" t="s">
        <v>134</v>
      </c>
      <c r="G82" s="71"/>
      <c r="H82" s="71"/>
      <c r="I82" s="70"/>
      <c r="J82" s="6"/>
      <c r="K82" s="6"/>
      <c r="L82" s="6"/>
    </row>
    <row r="83" spans="1:12" ht="13.5" customHeight="1">
      <c r="A83" s="20" t="s">
        <v>135</v>
      </c>
      <c r="B83" s="21">
        <v>6579988</v>
      </c>
      <c r="C83" s="21">
        <v>3116541</v>
      </c>
      <c r="D83" s="6"/>
      <c r="E83" s="6"/>
      <c r="F83" s="70" t="s">
        <v>136</v>
      </c>
      <c r="G83" s="71"/>
      <c r="H83" s="71"/>
      <c r="I83" s="70"/>
      <c r="J83" s="6"/>
      <c r="K83" s="6"/>
      <c r="L83" s="6"/>
    </row>
    <row r="84" spans="1:12" ht="13.5" customHeight="1">
      <c r="A84" s="20" t="s">
        <v>127</v>
      </c>
      <c r="B84" s="72">
        <v>209663</v>
      </c>
      <c r="C84" s="72"/>
      <c r="D84" s="6"/>
      <c r="E84" s="6"/>
      <c r="F84" s="70"/>
      <c r="G84" s="71"/>
      <c r="H84" s="71"/>
      <c r="I84" s="70"/>
      <c r="J84" s="6"/>
      <c r="K84" s="6"/>
      <c r="L84" s="6"/>
    </row>
    <row r="85" spans="1:12" ht="13.5" customHeight="1">
      <c r="A85" s="15" t="s">
        <v>137</v>
      </c>
      <c r="B85" s="30">
        <f>SUM(B81:B84)</f>
        <v>36178734</v>
      </c>
      <c r="C85" s="30">
        <f>SUM(C81:C84)</f>
        <v>33176612</v>
      </c>
      <c r="D85" s="6"/>
      <c r="E85" s="6"/>
      <c r="F85" s="122" t="s">
        <v>144</v>
      </c>
      <c r="G85" s="122"/>
      <c r="H85" s="122"/>
      <c r="I85" s="122"/>
      <c r="J85" s="122"/>
      <c r="K85" s="122"/>
      <c r="L85" s="122"/>
    </row>
    <row r="86" spans="1:12" ht="13.5" customHeight="1">
      <c r="D86" s="6"/>
      <c r="E86" s="6"/>
      <c r="F86" s="122" t="s">
        <v>5</v>
      </c>
      <c r="G86" s="122"/>
      <c r="H86" s="122"/>
      <c r="I86" s="122"/>
      <c r="J86" s="122"/>
      <c r="K86" s="122"/>
      <c r="L86" s="122"/>
    </row>
    <row r="87" spans="1:12" ht="13.5" customHeight="1">
      <c r="D87" s="6"/>
      <c r="E87" s="6"/>
      <c r="F87" s="70"/>
      <c r="G87" s="71"/>
      <c r="H87" s="71"/>
      <c r="I87" s="70"/>
      <c r="J87" s="6"/>
      <c r="K87" s="6"/>
      <c r="L87" s="73"/>
    </row>
    <row r="88" spans="1:12" ht="13.5" customHeight="1">
      <c r="D88" s="6"/>
      <c r="E88" s="73"/>
      <c r="F88" s="70"/>
      <c r="G88" s="71"/>
      <c r="H88" s="71"/>
      <c r="I88" s="70"/>
      <c r="J88" s="6"/>
      <c r="K88" s="6"/>
      <c r="L88" s="6"/>
    </row>
    <row r="89" spans="1:12" ht="13.5" customHeight="1">
      <c r="D89" s="6"/>
      <c r="E89" s="73"/>
      <c r="F89" s="70"/>
      <c r="G89" s="71"/>
      <c r="H89" s="71"/>
      <c r="I89" s="70"/>
      <c r="J89" s="6"/>
      <c r="K89" s="6"/>
      <c r="L89" s="6"/>
    </row>
    <row r="90" spans="1:12" ht="13.5" customHeight="1">
      <c r="D90" s="6"/>
      <c r="E90" s="6"/>
      <c r="F90" s="70"/>
      <c r="G90" s="71"/>
      <c r="H90" s="71"/>
      <c r="I90" s="70"/>
      <c r="J90" s="6"/>
      <c r="K90" s="6"/>
      <c r="L90" s="6"/>
    </row>
    <row r="91" spans="1:12" ht="13.5" customHeight="1">
      <c r="D91" s="6"/>
      <c r="E91" s="6"/>
      <c r="F91" s="74"/>
      <c r="G91" s="75"/>
      <c r="H91" s="75"/>
      <c r="I91" s="75"/>
      <c r="J91" s="123"/>
      <c r="K91" s="123"/>
      <c r="L91" s="6"/>
    </row>
    <row r="92" spans="1:12" ht="13.5" customHeight="1">
      <c r="D92" s="6"/>
      <c r="E92" s="6"/>
      <c r="F92" s="112" t="s">
        <v>145</v>
      </c>
      <c r="G92" s="112"/>
      <c r="H92" s="112"/>
      <c r="I92" s="112"/>
      <c r="J92" s="112"/>
      <c r="K92" s="112"/>
      <c r="L92" s="112"/>
    </row>
    <row r="93" spans="1:12" ht="13.5" customHeight="1">
      <c r="D93" s="6"/>
      <c r="E93" s="6"/>
      <c r="F93" s="113" t="s">
        <v>138</v>
      </c>
      <c r="G93" s="113"/>
      <c r="H93" s="113"/>
      <c r="I93" s="113"/>
      <c r="J93" s="113"/>
      <c r="K93" s="113"/>
      <c r="L93" s="113"/>
    </row>
    <row r="94" spans="1:12" ht="13.5" customHeight="1">
      <c r="D94" s="6"/>
      <c r="E94" s="74"/>
    </row>
    <row r="95" spans="1:12" ht="13.5" customHeight="1">
      <c r="E95" s="74"/>
      <c r="L95" s="76"/>
    </row>
    <row r="96" spans="1:12" ht="13.5" customHeight="1">
      <c r="E96" s="76"/>
    </row>
  </sheetData>
  <mergeCells count="87">
    <mergeCell ref="F92:L92"/>
    <mergeCell ref="F93:L93"/>
    <mergeCell ref="A9:A10"/>
    <mergeCell ref="A38:A39"/>
    <mergeCell ref="A72:A73"/>
    <mergeCell ref="E9:H10"/>
    <mergeCell ref="A69:C69"/>
    <mergeCell ref="A70:C70"/>
    <mergeCell ref="F85:L85"/>
    <mergeCell ref="F86:L86"/>
    <mergeCell ref="J91:K91"/>
    <mergeCell ref="E42:L42"/>
    <mergeCell ref="E43:L43"/>
    <mergeCell ref="E44:L44"/>
    <mergeCell ref="G46:L46"/>
    <mergeCell ref="A68:C68"/>
    <mergeCell ref="I37:J37"/>
    <mergeCell ref="K37:L37"/>
    <mergeCell ref="I38:J38"/>
    <mergeCell ref="K38:L38"/>
    <mergeCell ref="I39:J39"/>
    <mergeCell ref="K39:L39"/>
    <mergeCell ref="I34:J34"/>
    <mergeCell ref="K34:L34"/>
    <mergeCell ref="I35:J35"/>
    <mergeCell ref="K35:L35"/>
    <mergeCell ref="I36:J36"/>
    <mergeCell ref="K36:L36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I13:J13"/>
    <mergeCell ref="K13:L13"/>
    <mergeCell ref="I14:J14"/>
    <mergeCell ref="K14:L14"/>
    <mergeCell ref="I15:J15"/>
    <mergeCell ref="K15:L15"/>
    <mergeCell ref="I10:J10"/>
    <mergeCell ref="K10:L10"/>
    <mergeCell ref="I11:J11"/>
    <mergeCell ref="K11:L11"/>
    <mergeCell ref="I12:J12"/>
    <mergeCell ref="K12:L12"/>
    <mergeCell ref="A6:C6"/>
    <mergeCell ref="E6:L6"/>
    <mergeCell ref="A7:C7"/>
    <mergeCell ref="E7:L7"/>
    <mergeCell ref="I9:J9"/>
    <mergeCell ref="K9:L9"/>
    <mergeCell ref="C1:L1"/>
    <mergeCell ref="C2:L2"/>
    <mergeCell ref="C3:L3"/>
    <mergeCell ref="A5:C5"/>
    <mergeCell ref="E5:L5"/>
  </mergeCells>
  <dataValidations disablePrompts="1" count="1">
    <dataValidation type="custom" allowBlank="1" showInputMessage="1" showErrorMessage="1" error="Data Input hanya bisa diisi Angka." sqref="O54:S54" xr:uid="{00000000-0002-0000-0000-000000000000}">
      <formula1>ISNUMBER(O54)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LAPORAN</vt:lpstr>
      <vt:lpstr>LAPORAN!Print_Area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BPR Kota Bandung</dc:creator>
  <cp:lastModifiedBy>PC-ADK2</cp:lastModifiedBy>
  <cp:lastPrinted>2026-06-10T08:36:00Z</cp:lastPrinted>
  <dcterms:created xsi:type="dcterms:W3CDTF">2018-04-27T08:22:00Z</dcterms:created>
  <dcterms:modified xsi:type="dcterms:W3CDTF">2026-06-11T01:54:07Z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975AB07D1CFD49F2ABD6F4B17136A1F4_13</vt:lpwstr>
  </property>
  <property fmtid="{D5CDD505-2E9C-101B-9397-08002B2CF9AE}" pid="3" name="KSOProductBuildVer">
    <vt:lpwstr>1033-12.2.0.20795</vt:lpwstr>
  </property>
</Properties>
</file>